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lwlitcl2user1.ads.lwl.org\desktops$\P0813214\Desktop\"/>
    </mc:Choice>
  </mc:AlternateContent>
  <bookViews>
    <workbookView xWindow="28680" yWindow="-255" windowWidth="29040" windowHeight="17640"/>
  </bookViews>
  <sheets>
    <sheet name="Stammdaten" sheetId="3" r:id="rId1"/>
    <sheet name="Berechnung" sheetId="2" r:id="rId2"/>
    <sheet name="Matrix" sheetId="1" r:id="rId3"/>
    <sheet name="Data" sheetId="4" state="hidden"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E24" i="1"/>
  <c r="D4" i="2" s="1"/>
  <c r="C24" i="1"/>
  <c r="D3" i="2" s="1"/>
  <c r="C22" i="2"/>
  <c r="AB29" i="2" l="1"/>
  <c r="C29" i="2" s="1"/>
  <c r="C32" i="2" s="1"/>
  <c r="K16" i="1" l="1"/>
  <c r="I16" i="1"/>
  <c r="G16" i="1"/>
  <c r="E16" i="1"/>
  <c r="E18" i="1" s="1"/>
  <c r="C16" i="1"/>
  <c r="C18" i="1" s="1"/>
  <c r="AB16" i="2" l="1"/>
  <c r="AB15" i="2"/>
  <c r="AB14" i="2"/>
  <c r="AB13" i="2"/>
  <c r="AB12" i="2"/>
  <c r="AB11" i="2"/>
  <c r="AB10" i="2"/>
  <c r="AB8" i="2"/>
  <c r="AB9" i="2"/>
  <c r="AA17" i="2"/>
  <c r="AB18" i="2" l="1"/>
  <c r="D19" i="2" s="1"/>
  <c r="AB19" i="2" l="1"/>
  <c r="AB20" i="2" s="1"/>
  <c r="C35" i="2" l="1"/>
  <c r="C19" i="2"/>
  <c r="M16" i="1"/>
</calcChain>
</file>

<file path=xl/sharedStrings.xml><?xml version="1.0" encoding="utf-8"?>
<sst xmlns="http://schemas.openxmlformats.org/spreadsheetml/2006/main" count="84" uniqueCount="72">
  <si>
    <t>2. Anzahl der am Unterstützungsprozess beteiligten Mitarbeitenden</t>
  </si>
  <si>
    <t>3. Zuschnitt der Organisationseinheit je nach Fachkonzept</t>
  </si>
  <si>
    <t>4. Verschiedenheit der körperbezogenen Verrichtungen</t>
  </si>
  <si>
    <t>5. Gesamtzahl der Leistungsberechtigten/Anzahl Leistungsberechtigte, die aktuell keine 
unterstützende Assistenz mit pflegerischem Charakter benötigen</t>
  </si>
  <si>
    <t>1. Anzahl Leistungsberechtigte mit bewilligten
Assistenzleistungen mit pflegerischem 
Charakter, hilfsweise können die Pflegegrade der Leistungsberechtigten 
herangezogen werden</t>
  </si>
  <si>
    <t>diverse organisations- und maßnahmenbezogene Koordinations- und Überprüfungstätigkeiten (u.a. Sicherstellung der Verfügbarkeit und Überprüfung von Pflege- und Behandlungsmaterialien, Einhaltung der Hygienevorschriften im Bereich Pflege, Bedarfsermittlung und Bestellung von Pflegehilfsmitteln, …).</t>
  </si>
  <si>
    <t>Fachliche Kontrolle und ggf. Anpassung der Pflegeplanungen / Pflegeprozess (unter Berücksichtigung der Schritte im Pflegeprozess</t>
  </si>
  <si>
    <t>Gesamt h:</t>
  </si>
  <si>
    <t>VK:</t>
  </si>
  <si>
    <t xml:space="preserve">h/Klientin / Klient: </t>
  </si>
  <si>
    <t>h/Mitarbeiterin / Mitarbeiter</t>
  </si>
  <si>
    <t>h/Jahr</t>
  </si>
  <si>
    <t>Erstellung, Implementierung und Fortschreibung eines Pflegekonzeptes auf der Grundlage eines Pflegemodells</t>
  </si>
  <si>
    <t>VK</t>
  </si>
  <si>
    <t>Anzahl Leistungsberechtigte mit bewilligten
Assistenzleistungen mit pflegerischem 
Charakter</t>
  </si>
  <si>
    <t>Anzahl</t>
  </si>
  <si>
    <t>Anzahl der am Unterstützungsprozess beteiligten Mitarbeitenden</t>
  </si>
  <si>
    <t>Gesamt</t>
  </si>
  <si>
    <t>Monat</t>
  </si>
  <si>
    <t>Woche</t>
  </si>
  <si>
    <t>Gesamt VK</t>
  </si>
  <si>
    <t>Regelhafte Beratung von Leitungskräften in Bezug
auf strukturelle und organisationale Anforderungen in der Organisationseinheit (z.B. Zimmerplanung, Personalmix)</t>
  </si>
  <si>
    <t xml:space="preserve">Anlassbezogene Beratung (in Abgrenzung zu Schulungen und Anleitung) zu Fragestellungen und Themen von Leitungskräften und Mitarbeitenden der Organisationseinheit </t>
  </si>
  <si>
    <t>Vorbereitung und Monitoring des Delegationsverfahrens der körperbezogenen Verrichtungen auf Nicht-Pflegefachkräfte,</t>
  </si>
  <si>
    <t>Regelhafte Pflegevisiten (2x jährlich; Turnus ergibt sich aus dem Pflegekonzept) zur regelmäßigen Sicherstellung / Weiterentwicklung der Qualität der Unterstützenden Assistenzleistungen mit pflegerischem Charakter</t>
  </si>
  <si>
    <t>Anlassbezogene Pflegevisiten z.B. zur Überprüfung der Pflegeplanung und/oder Mitarbeitenden</t>
  </si>
  <si>
    <t>Erstellung eines Schulungskonzepts auf Basis des Bedarfs</t>
  </si>
  <si>
    <t xml:space="preserve">Ermittlung der Anleitungsbedarfe auf Grund der Bedarfe in der Organisationseinheit. </t>
  </si>
  <si>
    <t>Implementierung der notwendigen Expertenstandards der Pflege und Anpassung der einrichtungsinternen Pflegestandards</t>
  </si>
  <si>
    <t>Begleitung von Begehungen und Mitwirkung in Gremien des Themenfelds und Hygienebeauftragten und Ersthelfenden (u.a. Gremien zu Qualitätsprozessen, z.B. Arbeitssicherheitsausschuss, Gremien zu (ethischen) Fallgesprächen, Gremien zur Gestaltung von Wohnraum, …)</t>
  </si>
  <si>
    <t>Fachliche Kontrolle und ggf. Anpassung der Pflegeplanungen bei Integration des Pflegeprozesses in den Teilhabeprozess</t>
  </si>
  <si>
    <t>Fortbildungen zu allen Expertenstandards, die für die Zielgruppe in der Organisationseinheit relevant werden</t>
  </si>
  <si>
    <t>SUMME</t>
  </si>
  <si>
    <t>SUMME/JAZ</t>
  </si>
  <si>
    <t>Durchführung der Schulung und gezielte Anleitungder Nicht-PFK zu Themen der unterstützenden Ass. mit pfleg. Charakter</t>
  </si>
  <si>
    <t>Stammdaten</t>
  </si>
  <si>
    <t>Name des Teilhabeangebotes</t>
  </si>
  <si>
    <t>ggf. Namenserweiterung</t>
  </si>
  <si>
    <t>Straße</t>
  </si>
  <si>
    <t>PLZ</t>
  </si>
  <si>
    <t>Ort</t>
  </si>
  <si>
    <t>Art des Angebots</t>
  </si>
  <si>
    <t>Bitte wählen</t>
  </si>
  <si>
    <t>Name des Leistungserbringers (Träger)</t>
  </si>
  <si>
    <t>Anzahl Plätze</t>
  </si>
  <si>
    <t>Ansprechpartner:in</t>
  </si>
  <si>
    <t>TVöD SuE</t>
  </si>
  <si>
    <t>Landschaftsverband</t>
  </si>
  <si>
    <t>Besondere Wohnform</t>
  </si>
  <si>
    <t xml:space="preserve">Assistenz in eigener Häuslichkeit </t>
  </si>
  <si>
    <t>Gemeinschaftliche Wohnform</t>
  </si>
  <si>
    <t>AVR CV</t>
  </si>
  <si>
    <t>TVöD VKA</t>
  </si>
  <si>
    <t>BAT-KF</t>
  </si>
  <si>
    <t>AWO NRW</t>
  </si>
  <si>
    <t>AVR-DD</t>
  </si>
  <si>
    <t>sonstige</t>
  </si>
  <si>
    <t xml:space="preserve">Fortbildungen zu den einfachsten Maßnahmen der
Behandlungspflege (laut Anlage G LRV);
Fortbildungen zur Grundpflege;
Fortbildungen zur Pflege bei bestimmten Krankheitsbildern;
Weitere Prophylaxen die nicht Teil der Expertenstandards sind;
Umgang mit Medikamenten ergänzend zur Schulung durch die
Apotheke im Rahmen von Versorgungsverträgen </t>
  </si>
  <si>
    <t>Mitwirkung an der Erstellung
Fortbildungskonzept</t>
  </si>
  <si>
    <t>Fortbildungen in eigener Sache</t>
  </si>
  <si>
    <t>Welche Nationalen Expertenstandards sind in der Organisationseinheit anzuwenden?</t>
  </si>
  <si>
    <t>Leistungen für die Organisationseinheit je nach Fachkonzept</t>
  </si>
  <si>
    <t>Nationale Expertenstandards</t>
  </si>
  <si>
    <t>Leistungen in Kontext körperbezogener Verrichtungen</t>
  </si>
  <si>
    <t>Leistungen externer Partner</t>
  </si>
  <si>
    <t>Berechnung</t>
  </si>
  <si>
    <t>Leistungen von externen Partnern (z.B. ambulante Pflegedienste)</t>
  </si>
  <si>
    <t>Aktenzeichen / GP-Nr. Leistungsvereinbarung</t>
  </si>
  <si>
    <t>Spitzenverband des Leistungserbringers</t>
  </si>
  <si>
    <t>Matrix</t>
  </si>
  <si>
    <t>Unterstützung der Einrichtungsleitung bei der Überwachung der Leistung von externen Partnern, wie z.B. externen ambulanten Pflegediensten, die unmittelbar mit den Leistungsberechtigten arbeiten.Hierzu zählt auch die Kooperation mit z.B. Kliniken, Ärzten, Sanitätshäusern, WfbM.</t>
  </si>
  <si>
    <t>Nettojahresarbeitszeit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</si>
</sst>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3" x14ac:knownFonts="1">
    <font>
      <sz val="11"/>
      <color theme="1"/>
      <name val="Calibri"/>
      <family val="2"/>
      <scheme val="minor"/>
    </font>
    <font>
      <b/>
      <sz val="11"/>
      <color theme="1"/>
      <name val="Calibri"/>
      <family val="2"/>
      <scheme val="minor"/>
    </font>
    <font>
      <sz val="11"/>
      <name val="Calibri"/>
      <family val="2"/>
      <scheme val="minor"/>
    </font>
    <font>
      <sz val="8"/>
      <color rgb="FF000000"/>
      <name val="Segoe UI"/>
      <family val="2"/>
    </font>
    <font>
      <b/>
      <sz val="11"/>
      <name val="Calibri"/>
      <family val="2"/>
      <scheme val="minor"/>
    </font>
    <font>
      <sz val="11"/>
      <color theme="1"/>
      <name val="Calibri"/>
      <family val="2"/>
      <scheme val="minor"/>
    </font>
    <font>
      <sz val="11"/>
      <name val="Arial"/>
      <family val="2"/>
    </font>
    <font>
      <sz val="10"/>
      <name val="Arial"/>
      <family val="2"/>
    </font>
    <font>
      <b/>
      <sz val="11"/>
      <color rgb="FFFF0000"/>
      <name val="Calibri"/>
      <family val="2"/>
      <scheme val="minor"/>
    </font>
    <font>
      <sz val="11"/>
      <color rgb="FFFF0000"/>
      <name val="Calibri"/>
      <family val="2"/>
      <scheme val="minor"/>
    </font>
    <font>
      <i/>
      <sz val="11"/>
      <name val="Calibri"/>
      <family val="2"/>
      <scheme val="minor"/>
    </font>
    <font>
      <b/>
      <sz val="16"/>
      <color theme="1"/>
      <name val="Calibri"/>
      <family val="2"/>
      <scheme val="minor"/>
    </font>
    <font>
      <sz val="11"/>
      <color theme="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5" fillId="0" borderId="0"/>
    <xf numFmtId="0" fontId="7" fillId="0" borderId="0"/>
    <xf numFmtId="9" fontId="7" fillId="0" borderId="0" applyFont="0" applyFill="0" applyBorder="0" applyAlignment="0" applyProtection="0"/>
  </cellStyleXfs>
  <cellXfs count="96">
    <xf numFmtId="0" fontId="0" fillId="0" borderId="0" xfId="0"/>
    <xf numFmtId="0" fontId="0" fillId="0" borderId="0" xfId="0" applyAlignment="1">
      <alignment horizontal="left"/>
    </xf>
    <xf numFmtId="0" fontId="11" fillId="6" borderId="0" xfId="1" applyFont="1" applyFill="1" applyAlignment="1" applyProtection="1">
      <alignment horizontal="left" vertical="center"/>
    </xf>
    <xf numFmtId="0" fontId="0" fillId="6" borderId="0" xfId="0" applyFill="1" applyProtection="1"/>
    <xf numFmtId="0" fontId="6" fillId="6" borderId="0" xfId="1" applyFont="1" applyFill="1" applyBorder="1" applyProtection="1"/>
    <xf numFmtId="0" fontId="2" fillId="6" borderId="7" xfId="1" applyFont="1" applyFill="1" applyBorder="1" applyProtection="1"/>
    <xf numFmtId="0" fontId="2" fillId="6" borderId="10" xfId="1" applyFont="1" applyFill="1" applyBorder="1" applyProtection="1"/>
    <xf numFmtId="0" fontId="2" fillId="6" borderId="22" xfId="1" applyFont="1" applyFill="1" applyBorder="1" applyProtection="1"/>
    <xf numFmtId="0" fontId="2" fillId="6" borderId="12" xfId="1" applyFont="1" applyFill="1" applyBorder="1" applyProtection="1"/>
    <xf numFmtId="0" fontId="2" fillId="6" borderId="0" xfId="1" applyFont="1" applyFill="1" applyProtection="1"/>
    <xf numFmtId="0" fontId="5" fillId="6" borderId="0" xfId="0" applyFont="1" applyFill="1" applyProtection="1"/>
    <xf numFmtId="0" fontId="2" fillId="6" borderId="7" xfId="2" applyFont="1" applyFill="1" applyBorder="1" applyProtection="1"/>
    <xf numFmtId="0" fontId="5" fillId="6" borderId="15" xfId="1" applyFont="1" applyFill="1" applyBorder="1" applyAlignment="1" applyProtection="1">
      <alignment vertical="center"/>
    </xf>
    <xf numFmtId="0" fontId="2" fillId="6" borderId="0" xfId="0" applyFont="1" applyFill="1" applyProtection="1"/>
    <xf numFmtId="0" fontId="2" fillId="6" borderId="19" xfId="1" applyFont="1" applyFill="1" applyBorder="1" applyProtection="1"/>
    <xf numFmtId="0" fontId="5" fillId="6" borderId="0" xfId="1" applyFont="1" applyFill="1" applyProtection="1"/>
    <xf numFmtId="0" fontId="1" fillId="6" borderId="0" xfId="0" applyFont="1" applyFill="1" applyProtection="1"/>
    <xf numFmtId="0" fontId="0" fillId="0" borderId="0" xfId="0" applyProtection="1"/>
    <xf numFmtId="0" fontId="1" fillId="2" borderId="4" xfId="0" applyFont="1" applyFill="1" applyBorder="1" applyAlignment="1" applyProtection="1">
      <alignment horizontal="center"/>
    </xf>
    <xf numFmtId="0" fontId="1" fillId="2" borderId="2" xfId="0" applyFont="1" applyFill="1" applyBorder="1" applyAlignment="1" applyProtection="1">
      <alignment wrapText="1"/>
    </xf>
    <xf numFmtId="2" fontId="0" fillId="0" borderId="2" xfId="0" applyNumberFormat="1" applyBorder="1" applyAlignment="1" applyProtection="1">
      <alignment horizontal="center" vertical="center"/>
    </xf>
    <xf numFmtId="0" fontId="8" fillId="0" borderId="0" xfId="0" applyFont="1" applyProtection="1"/>
    <xf numFmtId="0" fontId="1" fillId="0" borderId="0" xfId="0" applyFont="1" applyFill="1" applyBorder="1" applyAlignment="1" applyProtection="1">
      <alignment wrapText="1"/>
    </xf>
    <xf numFmtId="0" fontId="0" fillId="0" borderId="0" xfId="0" applyBorder="1" applyAlignment="1" applyProtection="1">
      <alignment horizontal="center" vertical="center"/>
    </xf>
    <xf numFmtId="2" fontId="0" fillId="0" borderId="0" xfId="0" applyNumberFormat="1" applyBorder="1" applyAlignment="1" applyProtection="1">
      <alignment horizontal="center" vertical="center"/>
    </xf>
    <xf numFmtId="0" fontId="0" fillId="0" borderId="0" xfId="0" applyFill="1" applyProtection="1"/>
    <xf numFmtId="0" fontId="1" fillId="2" borderId="2" xfId="0" applyFont="1" applyFill="1" applyBorder="1" applyAlignment="1" applyProtection="1">
      <alignment vertical="center" wrapText="1"/>
    </xf>
    <xf numFmtId="0" fontId="0" fillId="0" borderId="2" xfId="0" applyBorder="1" applyAlignment="1" applyProtection="1">
      <alignment horizontal="center" vertical="center"/>
    </xf>
    <xf numFmtId="0" fontId="1" fillId="2" borderId="2" xfId="0" applyFont="1" applyFill="1" applyBorder="1" applyAlignment="1" applyProtection="1">
      <alignment horizontal="left" vertical="center" wrapText="1"/>
    </xf>
    <xf numFmtId="0" fontId="1" fillId="2" borderId="2" xfId="0" applyFont="1" applyFill="1" applyBorder="1" applyAlignment="1" applyProtection="1">
      <alignment horizontal="left" wrapText="1"/>
    </xf>
    <xf numFmtId="0" fontId="9" fillId="0" borderId="0" xfId="0" applyFont="1" applyFill="1" applyProtection="1"/>
    <xf numFmtId="2" fontId="9" fillId="0" borderId="0" xfId="0" applyNumberFormat="1" applyFont="1" applyFill="1" applyProtection="1"/>
    <xf numFmtId="0" fontId="1" fillId="2" borderId="2" xfId="0" applyFont="1" applyFill="1" applyBorder="1" applyProtection="1"/>
    <xf numFmtId="2" fontId="0" fillId="0" borderId="0" xfId="0" applyNumberFormat="1" applyProtection="1"/>
    <xf numFmtId="0" fontId="0" fillId="7" borderId="2" xfId="0" applyFill="1" applyBorder="1" applyAlignment="1" applyProtection="1">
      <alignment horizontal="center" vertical="center"/>
      <protection locked="0"/>
    </xf>
    <xf numFmtId="0" fontId="2" fillId="6" borderId="0" xfId="1" applyFont="1" applyFill="1" applyAlignment="1" applyProtection="1">
      <alignment horizontal="left"/>
    </xf>
    <xf numFmtId="0" fontId="0" fillId="7" borderId="0" xfId="0" applyFill="1" applyProtection="1"/>
    <xf numFmtId="0" fontId="12" fillId="0" borderId="0" xfId="0" applyFont="1" applyProtection="1">
      <protection locked="0"/>
    </xf>
    <xf numFmtId="0" fontId="12" fillId="0" borderId="0" xfId="0" applyFont="1" applyProtection="1"/>
    <xf numFmtId="0" fontId="1" fillId="2" borderId="2" xfId="0" applyFont="1" applyFill="1" applyBorder="1" applyAlignment="1" applyProtection="1">
      <alignment horizontal="center" vertical="center" wrapText="1"/>
    </xf>
    <xf numFmtId="0" fontId="1" fillId="5" borderId="2"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0" fillId="0" borderId="0" xfId="0" applyAlignment="1" applyProtection="1">
      <alignment wrapText="1"/>
    </xf>
    <xf numFmtId="0" fontId="1" fillId="2" borderId="2" xfId="0" applyFont="1" applyFill="1" applyBorder="1" applyAlignment="1" applyProtection="1">
      <alignment horizontal="center" vertical="center"/>
    </xf>
    <xf numFmtId="0" fontId="0" fillId="0" borderId="16"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2" xfId="0" applyBorder="1" applyAlignment="1" applyProtection="1">
      <alignment horizontal="left" vertical="top"/>
    </xf>
    <xf numFmtId="0" fontId="4" fillId="2" borderId="2" xfId="0" applyFont="1" applyFill="1" applyBorder="1" applyAlignment="1" applyProtection="1">
      <alignment horizontal="center" vertical="center" wrapText="1"/>
    </xf>
    <xf numFmtId="0" fontId="0" fillId="0" borderId="17" xfId="0" applyBorder="1" applyAlignment="1" applyProtection="1">
      <alignment horizontal="left" vertical="top" wrapText="1"/>
    </xf>
    <xf numFmtId="0" fontId="1" fillId="2" borderId="5" xfId="0" applyFont="1" applyFill="1" applyBorder="1" applyAlignment="1" applyProtection="1">
      <alignment horizontal="center" vertical="center" wrapText="1"/>
    </xf>
    <xf numFmtId="0" fontId="2" fillId="0" borderId="2" xfId="0" applyFont="1" applyBorder="1" applyAlignment="1" applyProtection="1">
      <alignment horizontal="left" vertical="top" wrapText="1"/>
    </xf>
    <xf numFmtId="0" fontId="0" fillId="0" borderId="18" xfId="0" applyBorder="1" applyAlignment="1" applyProtection="1">
      <alignment horizontal="left" vertical="top" wrapText="1"/>
    </xf>
    <xf numFmtId="0" fontId="1" fillId="2" borderId="6" xfId="0" applyFont="1" applyFill="1" applyBorder="1" applyAlignment="1" applyProtection="1">
      <alignment horizontal="center" vertical="center" wrapText="1"/>
    </xf>
    <xf numFmtId="0" fontId="0" fillId="0" borderId="4" xfId="0"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5" xfId="0" applyBorder="1" applyAlignment="1" applyProtection="1">
      <alignment horizontal="left" vertical="top" wrapText="1"/>
    </xf>
    <xf numFmtId="0" fontId="4" fillId="2" borderId="5" xfId="0" applyFont="1" applyFill="1" applyBorder="1" applyAlignment="1" applyProtection="1">
      <alignment horizontal="center" vertical="center"/>
    </xf>
    <xf numFmtId="0" fontId="0" fillId="0" borderId="3" xfId="0" applyBorder="1" applyAlignment="1" applyProtection="1">
      <alignment horizontal="left" vertical="top"/>
    </xf>
    <xf numFmtId="0" fontId="4" fillId="2" borderId="2" xfId="0" applyFont="1" applyFill="1" applyBorder="1" applyAlignment="1" applyProtection="1">
      <alignment horizontal="center" vertical="center"/>
    </xf>
    <xf numFmtId="0" fontId="0" fillId="0" borderId="6" xfId="0" applyFill="1" applyBorder="1" applyAlignment="1" applyProtection="1">
      <alignment horizontal="left" vertical="top" wrapText="1"/>
    </xf>
    <xf numFmtId="0" fontId="0" fillId="0" borderId="6" xfId="0" applyBorder="1" applyAlignment="1" applyProtection="1">
      <alignment horizontal="left" vertical="top" wrapText="1"/>
    </xf>
    <xf numFmtId="0" fontId="0" fillId="0" borderId="0" xfId="0" applyBorder="1" applyAlignment="1" applyProtection="1">
      <alignment horizontal="left" vertical="top" wrapText="1"/>
    </xf>
    <xf numFmtId="0" fontId="1" fillId="0" borderId="0" xfId="0" applyFont="1" applyAlignment="1" applyProtection="1">
      <alignment horizontal="center"/>
    </xf>
    <xf numFmtId="0" fontId="1" fillId="3" borderId="0" xfId="0" applyFont="1" applyFill="1" applyProtection="1"/>
    <xf numFmtId="0" fontId="0" fillId="3" borderId="0" xfId="0" applyFill="1" applyProtection="1"/>
    <xf numFmtId="0" fontId="0" fillId="0" borderId="0" xfId="0" applyAlignment="1" applyProtection="1">
      <alignment horizontal="right"/>
    </xf>
    <xf numFmtId="2" fontId="1" fillId="0" borderId="0" xfId="0" applyNumberFormat="1" applyFont="1" applyAlignment="1" applyProtection="1">
      <alignment horizontal="center"/>
    </xf>
    <xf numFmtId="0" fontId="0" fillId="4" borderId="0" xfId="0" applyFill="1" applyAlignment="1" applyProtection="1">
      <alignment horizontal="right"/>
    </xf>
    <xf numFmtId="0" fontId="0" fillId="4" borderId="0" xfId="0" applyFill="1" applyProtection="1"/>
    <xf numFmtId="165" fontId="0" fillId="4" borderId="0" xfId="0" applyNumberFormat="1" applyFill="1" applyProtection="1"/>
    <xf numFmtId="1" fontId="0" fillId="0" borderId="0" xfId="0" applyNumberFormat="1" applyProtection="1"/>
    <xf numFmtId="164" fontId="0" fillId="0" borderId="0" xfId="0" applyNumberFormat="1" applyProtection="1"/>
    <xf numFmtId="164" fontId="0" fillId="3" borderId="0" xfId="0" applyNumberFormat="1" applyFill="1" applyProtection="1"/>
    <xf numFmtId="0" fontId="10" fillId="7" borderId="20" xfId="1" applyFont="1" applyFill="1" applyBorder="1" applyAlignment="1" applyProtection="1">
      <alignment horizontal="center"/>
      <protection locked="0"/>
    </xf>
    <xf numFmtId="0" fontId="10" fillId="7" borderId="21" xfId="1" applyFont="1" applyFill="1" applyBorder="1" applyAlignment="1" applyProtection="1">
      <alignment horizontal="center"/>
      <protection locked="0"/>
    </xf>
    <xf numFmtId="0" fontId="10" fillId="7" borderId="8" xfId="1" applyFont="1" applyFill="1" applyBorder="1" applyAlignment="1" applyProtection="1">
      <alignment horizontal="center"/>
      <protection locked="0"/>
    </xf>
    <xf numFmtId="0" fontId="10" fillId="7" borderId="9" xfId="1" applyFont="1" applyFill="1" applyBorder="1" applyAlignment="1" applyProtection="1">
      <alignment horizontal="center"/>
      <protection locked="0"/>
    </xf>
    <xf numFmtId="0" fontId="10" fillId="7" borderId="13" xfId="1" applyFont="1" applyFill="1" applyBorder="1" applyAlignment="1" applyProtection="1">
      <alignment horizontal="center"/>
      <protection locked="0"/>
    </xf>
    <xf numFmtId="0" fontId="10" fillId="7" borderId="14" xfId="1" applyFont="1" applyFill="1" applyBorder="1" applyAlignment="1" applyProtection="1">
      <alignment horizontal="center"/>
      <protection locked="0"/>
    </xf>
    <xf numFmtId="0" fontId="2" fillId="7" borderId="2" xfId="1" applyFont="1" applyFill="1" applyBorder="1" applyAlignment="1" applyProtection="1">
      <alignment horizontal="center"/>
      <protection locked="0"/>
    </xf>
    <xf numFmtId="0" fontId="2" fillId="7" borderId="11" xfId="1" applyFont="1" applyFill="1" applyBorder="1" applyAlignment="1" applyProtection="1">
      <alignment horizontal="center"/>
      <protection locked="0"/>
    </xf>
    <xf numFmtId="0" fontId="2" fillId="7" borderId="1" xfId="1" applyFont="1" applyFill="1" applyBorder="1" applyAlignment="1" applyProtection="1">
      <alignment horizontal="center"/>
      <protection locked="0"/>
    </xf>
    <xf numFmtId="0" fontId="2" fillId="7" borderId="26" xfId="1" applyFont="1" applyFill="1" applyBorder="1" applyAlignment="1" applyProtection="1">
      <alignment horizontal="center"/>
      <protection locked="0"/>
    </xf>
    <xf numFmtId="0" fontId="2" fillId="7" borderId="27" xfId="1" applyFont="1" applyFill="1" applyBorder="1" applyAlignment="1" applyProtection="1">
      <alignment horizontal="center"/>
      <protection locked="0"/>
    </xf>
    <xf numFmtId="0" fontId="10" fillId="7" borderId="23" xfId="1" applyFont="1" applyFill="1" applyBorder="1" applyAlignment="1" applyProtection="1">
      <alignment horizontal="center"/>
      <protection locked="0"/>
    </xf>
    <xf numFmtId="0" fontId="10" fillId="7" borderId="24" xfId="1" applyFont="1" applyFill="1" applyBorder="1" applyAlignment="1" applyProtection="1">
      <alignment horizontal="center"/>
      <protection locked="0"/>
    </xf>
    <xf numFmtId="0" fontId="10" fillId="7" borderId="25" xfId="1" applyFont="1" applyFill="1" applyBorder="1" applyAlignment="1" applyProtection="1">
      <alignment horizontal="center"/>
      <protection locked="0"/>
    </xf>
    <xf numFmtId="0" fontId="2" fillId="7" borderId="13" xfId="1" applyFont="1" applyFill="1" applyBorder="1" applyAlignment="1" applyProtection="1">
      <alignment horizontal="center"/>
      <protection locked="0"/>
    </xf>
    <xf numFmtId="0" fontId="2" fillId="7" borderId="14" xfId="1" applyFont="1" applyFill="1" applyBorder="1" applyAlignment="1" applyProtection="1">
      <alignment horizontal="center"/>
      <protection locked="0"/>
    </xf>
    <xf numFmtId="0" fontId="1" fillId="3" borderId="0" xfId="0" applyFont="1" applyFill="1" applyAlignment="1" applyProtection="1">
      <alignment horizontal="center" wrapText="1"/>
    </xf>
    <xf numFmtId="0" fontId="1" fillId="3" borderId="0" xfId="0" applyFont="1" applyFill="1" applyAlignment="1" applyProtection="1">
      <alignment horizontal="center"/>
    </xf>
    <xf numFmtId="2" fontId="0" fillId="0" borderId="1" xfId="0" applyNumberFormat="1" applyBorder="1" applyAlignment="1" applyProtection="1">
      <alignment horizontal="center"/>
    </xf>
    <xf numFmtId="2" fontId="0" fillId="0" borderId="3" xfId="0" applyNumberFormat="1" applyBorder="1" applyAlignment="1" applyProtection="1">
      <alignment horizontal="center"/>
    </xf>
    <xf numFmtId="2" fontId="0" fillId="0" borderId="1" xfId="0" applyNumberFormat="1" applyFill="1" applyBorder="1" applyAlignment="1" applyProtection="1">
      <alignment horizontal="center" vertical="center"/>
    </xf>
    <xf numFmtId="2" fontId="0" fillId="0" borderId="3" xfId="0" applyNumberFormat="1" applyFill="1" applyBorder="1" applyAlignment="1" applyProtection="1">
      <alignment horizontal="center" vertical="center"/>
    </xf>
    <xf numFmtId="2" fontId="0" fillId="0" borderId="2" xfId="0" applyNumberFormat="1" applyFill="1" applyBorder="1" applyAlignment="1" applyProtection="1">
      <alignment horizontal="center"/>
    </xf>
  </cellXfs>
  <cellStyles count="4">
    <cellStyle name="Prozent 2" xfId="3"/>
    <cellStyle name="Standard" xfId="0" builtinId="0"/>
    <cellStyle name="Standard 2" xfId="1"/>
    <cellStyle name="Standard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fmlaLink="$AA$8" lockText="1"/>
</file>

<file path=xl/ctrlProps/ctrlProp2.xml><?xml version="1.0" encoding="utf-8"?>
<formControlPr xmlns="http://schemas.microsoft.com/office/spreadsheetml/2009/9/main" objectType="CheckBox" checked="Checked" fmlaLink="$AA$9" lockText="1"/>
</file>

<file path=xl/ctrlProps/ctrlProp3.xml><?xml version="1.0" encoding="utf-8"?>
<formControlPr xmlns="http://schemas.microsoft.com/office/spreadsheetml/2009/9/main" objectType="CheckBox" checked="Checked" fmlaLink="$AA$10" lockText="1"/>
</file>

<file path=xl/ctrlProps/ctrlProp4.xml><?xml version="1.0" encoding="utf-8"?>
<formControlPr xmlns="http://schemas.microsoft.com/office/spreadsheetml/2009/9/main" objectType="CheckBox" checked="Checked" fmlaLink="$AA$11" lockText="1"/>
</file>

<file path=xl/ctrlProps/ctrlProp5.xml><?xml version="1.0" encoding="utf-8"?>
<formControlPr xmlns="http://schemas.microsoft.com/office/spreadsheetml/2009/9/main" objectType="CheckBox" checked="Checked" fmlaLink="$AA$12" lockText="1"/>
</file>

<file path=xl/ctrlProps/ctrlProp6.xml><?xml version="1.0" encoding="utf-8"?>
<formControlPr xmlns="http://schemas.microsoft.com/office/spreadsheetml/2009/9/main" objectType="CheckBox" checked="Checked" fmlaLink="$AA$13" lockText="1"/>
</file>

<file path=xl/ctrlProps/ctrlProp7.xml><?xml version="1.0" encoding="utf-8"?>
<formControlPr xmlns="http://schemas.microsoft.com/office/spreadsheetml/2009/9/main" objectType="CheckBox" checked="Checked" fmlaLink="$AA$14" lockText="1"/>
</file>

<file path=xl/ctrlProps/ctrlProp8.xml><?xml version="1.0" encoding="utf-8"?>
<formControlPr xmlns="http://schemas.microsoft.com/office/spreadsheetml/2009/9/main" objectType="CheckBox" checked="Checked" fmlaLink="$AA$15" lockText="1"/>
</file>

<file path=xl/ctrlProps/ctrlProp9.xml><?xml version="1.0" encoding="utf-8"?>
<formControlPr xmlns="http://schemas.microsoft.com/office/spreadsheetml/2009/9/main" objectType="CheckBox" checked="Checked" fmlaLink="$AA$16" lockText="1"/>
</file>

<file path=xl/ctrlProps/ctrlProp10.xml><?xml version="1.0" encoding="utf-8"?>
<formControlPr xmlns="http://schemas.microsoft.com/office/spreadsheetml/2009/9/main" objectType="CheckBox" checked="Checked" fmlaLink="$AA$29"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742950</xdr:colOff>
          <xdr:row>7</xdr:row>
          <xdr:rowOff>9525</xdr:rowOff>
        </xdr:from>
        <xdr:to>
          <xdr:col>5</xdr:col>
          <xdr:colOff>76200</xdr:colOff>
          <xdr:row>7</xdr:row>
          <xdr:rowOff>180975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Expertenstandard „Dekubitusprophylaxe in der Pflege"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8</xdr:row>
          <xdr:rowOff>0</xdr:rowOff>
        </xdr:from>
        <xdr:to>
          <xdr:col>5</xdr:col>
          <xdr:colOff>76200</xdr:colOff>
          <xdr:row>8</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Expertenstandard „Schmerzmanagement in der Pflege"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8</xdr:row>
          <xdr:rowOff>190500</xdr:rowOff>
        </xdr:from>
        <xdr:to>
          <xdr:col>5</xdr:col>
          <xdr:colOff>76200</xdr:colOff>
          <xdr:row>9</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Expertenstandard „Sturzprophylaxe in der Pflege"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10</xdr:row>
          <xdr:rowOff>0</xdr:rowOff>
        </xdr:from>
        <xdr:to>
          <xdr:col>5</xdr:col>
          <xdr:colOff>76200</xdr:colOff>
          <xdr:row>10</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Expertenstandard „Förderung der Harnkontinenz in der Pflege"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11</xdr:row>
          <xdr:rowOff>9525</xdr:rowOff>
        </xdr:from>
        <xdr:to>
          <xdr:col>5</xdr:col>
          <xdr:colOff>66675</xdr:colOff>
          <xdr:row>11</xdr:row>
          <xdr:rowOff>180975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Expertenstandard „Pflege von Menschen mit chronischen Wunden"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12</xdr:row>
          <xdr:rowOff>9525</xdr:rowOff>
        </xdr:from>
        <xdr:to>
          <xdr:col>7</xdr:col>
          <xdr:colOff>38100</xdr:colOff>
          <xdr:row>12</xdr:row>
          <xdr:rowOff>161925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Expertenstandard „Ernährungsmanagement zur Sicherung/Förderung der oralen Ernährung in der Pflege"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12</xdr:row>
          <xdr:rowOff>190500</xdr:rowOff>
        </xdr:from>
        <xdr:to>
          <xdr:col>5</xdr:col>
          <xdr:colOff>66675</xdr:colOff>
          <xdr:row>13</xdr:row>
          <xdr:rowOff>171450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Expertenstandard „Erhaltung und Förderung der Mobilität"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14</xdr:row>
          <xdr:rowOff>0</xdr:rowOff>
        </xdr:from>
        <xdr:to>
          <xdr:col>5</xdr:col>
          <xdr:colOff>76200</xdr:colOff>
          <xdr:row>14</xdr:row>
          <xdr:rowOff>171450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Expertenstandard „Förderung der Mundgesundheit"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14</xdr:row>
          <xdr:rowOff>171450</xdr:rowOff>
        </xdr:from>
        <xdr:to>
          <xdr:col>5</xdr:col>
          <xdr:colOff>76200</xdr:colOff>
          <xdr:row>15</xdr:row>
          <xdr:rowOff>152400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Expertenstandard „Erhaltung und Förderung der Hautintegrität in der Pflege"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24</xdr:row>
          <xdr:rowOff>180975</xdr:rowOff>
        </xdr:from>
        <xdr:to>
          <xdr:col>6</xdr:col>
          <xdr:colOff>409575</xdr:colOff>
          <xdr:row>27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Im Zusammenhang mit Assistenzleistungen mit pflegerischem Charakter gibt es externe Partner (z.B. ambulante Pflegedienste)</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E25"/>
  <sheetViews>
    <sheetView tabSelected="1" workbookViewId="0">
      <selection activeCell="B17" sqref="B17:E17"/>
    </sheetView>
  </sheetViews>
  <sheetFormatPr baseColWidth="10" defaultColWidth="11.42578125" defaultRowHeight="15" x14ac:dyDescent="0.25"/>
  <cols>
    <col min="1" max="1" width="48.5703125" style="3" bestFit="1" customWidth="1"/>
    <col min="2" max="16384" width="11.42578125" style="3"/>
  </cols>
  <sheetData>
    <row r="1" spans="1:5" ht="21" x14ac:dyDescent="0.25">
      <c r="A1" s="2" t="s">
        <v>35</v>
      </c>
    </row>
    <row r="2" spans="1:5" ht="15.75" thickBot="1" x14ac:dyDescent="0.3">
      <c r="A2" s="4"/>
    </row>
    <row r="3" spans="1:5" x14ac:dyDescent="0.25">
      <c r="A3" s="5" t="s">
        <v>36</v>
      </c>
      <c r="B3" s="75"/>
      <c r="C3" s="75"/>
      <c r="D3" s="75"/>
      <c r="E3" s="76"/>
    </row>
    <row r="4" spans="1:5" x14ac:dyDescent="0.25">
      <c r="A4" s="6" t="s">
        <v>37</v>
      </c>
      <c r="B4" s="79"/>
      <c r="C4" s="79"/>
      <c r="D4" s="79"/>
      <c r="E4" s="80"/>
    </row>
    <row r="5" spans="1:5" x14ac:dyDescent="0.25">
      <c r="A5" s="6" t="s">
        <v>67</v>
      </c>
      <c r="B5" s="79"/>
      <c r="C5" s="79"/>
      <c r="D5" s="79"/>
      <c r="E5" s="80"/>
    </row>
    <row r="6" spans="1:5" x14ac:dyDescent="0.25">
      <c r="A6" s="6" t="s">
        <v>38</v>
      </c>
      <c r="B6" s="79"/>
      <c r="C6" s="79"/>
      <c r="D6" s="79"/>
      <c r="E6" s="80"/>
    </row>
    <row r="7" spans="1:5" x14ac:dyDescent="0.25">
      <c r="A7" s="6" t="s">
        <v>39</v>
      </c>
      <c r="B7" s="79"/>
      <c r="C7" s="79"/>
      <c r="D7" s="79"/>
      <c r="E7" s="80"/>
    </row>
    <row r="8" spans="1:5" x14ac:dyDescent="0.25">
      <c r="A8" s="7" t="s">
        <v>40</v>
      </c>
      <c r="B8" s="79"/>
      <c r="C8" s="79"/>
      <c r="D8" s="79"/>
      <c r="E8" s="80"/>
    </row>
    <row r="9" spans="1:5" ht="15.75" thickBot="1" x14ac:dyDescent="0.3">
      <c r="A9" s="8" t="s">
        <v>45</v>
      </c>
      <c r="B9" s="87"/>
      <c r="C9" s="87"/>
      <c r="D9" s="87"/>
      <c r="E9" s="88"/>
    </row>
    <row r="10" spans="1:5" ht="15.75" thickBot="1" x14ac:dyDescent="0.3">
      <c r="A10" s="9"/>
      <c r="B10" s="35"/>
      <c r="C10" s="35"/>
      <c r="D10" s="35"/>
      <c r="E10" s="10"/>
    </row>
    <row r="11" spans="1:5" x14ac:dyDescent="0.25">
      <c r="A11" s="11" t="s">
        <v>41</v>
      </c>
      <c r="B11" s="75" t="s">
        <v>42</v>
      </c>
      <c r="C11" s="75"/>
      <c r="D11" s="75"/>
      <c r="E11" s="76"/>
    </row>
    <row r="12" spans="1:5" x14ac:dyDescent="0.25">
      <c r="A12" s="6" t="s">
        <v>43</v>
      </c>
      <c r="B12" s="79"/>
      <c r="C12" s="79"/>
      <c r="D12" s="79"/>
      <c r="E12" s="80"/>
    </row>
    <row r="13" spans="1:5" x14ac:dyDescent="0.25">
      <c r="A13" s="6" t="s">
        <v>38</v>
      </c>
      <c r="B13" s="79"/>
      <c r="C13" s="79"/>
      <c r="D13" s="79"/>
      <c r="E13" s="80"/>
    </row>
    <row r="14" spans="1:5" x14ac:dyDescent="0.25">
      <c r="A14" s="6" t="s">
        <v>39</v>
      </c>
      <c r="B14" s="79"/>
      <c r="C14" s="79"/>
      <c r="D14" s="79"/>
      <c r="E14" s="80"/>
    </row>
    <row r="15" spans="1:5" x14ac:dyDescent="0.25">
      <c r="A15" s="6" t="s">
        <v>40</v>
      </c>
      <c r="B15" s="79"/>
      <c r="C15" s="79"/>
      <c r="D15" s="79"/>
      <c r="E15" s="80"/>
    </row>
    <row r="16" spans="1:5" x14ac:dyDescent="0.25">
      <c r="A16" s="6" t="s">
        <v>44</v>
      </c>
      <c r="B16" s="81"/>
      <c r="C16" s="82"/>
      <c r="D16" s="82"/>
      <c r="E16" s="83"/>
    </row>
    <row r="17" spans="1:5" ht="15.75" thickBot="1" x14ac:dyDescent="0.3">
      <c r="A17" s="8" t="s">
        <v>71</v>
      </c>
      <c r="B17" s="84" t="s">
        <v>42</v>
      </c>
      <c r="C17" s="85"/>
      <c r="D17" s="85"/>
      <c r="E17" s="86"/>
    </row>
    <row r="18" spans="1:5" ht="15.75" thickBot="1" x14ac:dyDescent="0.3">
      <c r="A18" s="12"/>
      <c r="B18" s="13"/>
      <c r="C18" s="13"/>
      <c r="D18" s="13"/>
      <c r="E18" s="10"/>
    </row>
    <row r="19" spans="1:5" ht="15.75" thickBot="1" x14ac:dyDescent="0.3">
      <c r="A19" s="14" t="s">
        <v>68</v>
      </c>
      <c r="B19" s="73"/>
      <c r="C19" s="73"/>
      <c r="D19" s="73"/>
      <c r="E19" s="74"/>
    </row>
    <row r="20" spans="1:5" ht="15.75" thickBot="1" x14ac:dyDescent="0.3">
      <c r="A20" s="15"/>
      <c r="B20" s="10"/>
      <c r="C20" s="10"/>
      <c r="D20" s="10"/>
      <c r="E20" s="10"/>
    </row>
    <row r="21" spans="1:5" x14ac:dyDescent="0.25">
      <c r="A21" s="5" t="s">
        <v>47</v>
      </c>
      <c r="B21" s="75" t="s">
        <v>42</v>
      </c>
      <c r="C21" s="75"/>
      <c r="D21" s="75"/>
      <c r="E21" s="76"/>
    </row>
    <row r="22" spans="1:5" ht="15.75" thickBot="1" x14ac:dyDescent="0.3">
      <c r="A22" s="8" t="s">
        <v>45</v>
      </c>
      <c r="B22" s="77"/>
      <c r="C22" s="77"/>
      <c r="D22" s="77"/>
      <c r="E22" s="78"/>
    </row>
    <row r="25" spans="1:5" x14ac:dyDescent="0.25">
      <c r="B25" s="16"/>
    </row>
  </sheetData>
  <sheetProtection algorithmName="SHA-512" hashValue="RbG4Wxs6kVg+lMkemH/VKfu5fuByTx9FSZvdxeUbH1nKZNMLTeyK/IPNKql5chQDK7EhUBNu6JtfDbc5pbZ43A==" saltValue="caIjyNhz6FWTWTTUv0ucNw==" spinCount="100000" sheet="1" objects="1" scenarios="1"/>
  <mergeCells count="17">
    <mergeCell ref="B11:E11"/>
    <mergeCell ref="B3:E3"/>
    <mergeCell ref="B4:E4"/>
    <mergeCell ref="B6:E6"/>
    <mergeCell ref="B7:E7"/>
    <mergeCell ref="B9:E9"/>
    <mergeCell ref="B8:E8"/>
    <mergeCell ref="B5:E5"/>
    <mergeCell ref="B19:E19"/>
    <mergeCell ref="B21:E21"/>
    <mergeCell ref="B22:E22"/>
    <mergeCell ref="B12:E12"/>
    <mergeCell ref="B13:E13"/>
    <mergeCell ref="B14:E14"/>
    <mergeCell ref="B15:E15"/>
    <mergeCell ref="B16:E16"/>
    <mergeCell ref="B17:E17"/>
  </mergeCells>
  <dataValidations count="2">
    <dataValidation type="list" allowBlank="1" showInputMessage="1" showErrorMessage="1" sqref="B21:E21">
      <formula1>"Bitte wählen, Landschaftsverband Westfalen-Lippe (LWL),Landschaftsverband Rheinland (LVR)"</formula1>
    </dataValidation>
    <dataValidation type="list" allowBlank="1" showInputMessage="1" showErrorMessage="1" sqref="B17:E17">
      <formula1>"Bitte wählen,1584,1568,1576"</formula1>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Data!$A$1:$A$4</xm:f>
          </x14:formula1>
          <xm:sqref>B11:E11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4" tint="0.59999389629810485"/>
    <pageSetUpPr fitToPage="1"/>
  </sheetPr>
  <dimension ref="B1:AD41"/>
  <sheetViews>
    <sheetView showGridLines="0" topLeftCell="A7" zoomScaleNormal="100" workbookViewId="0">
      <selection activeCell="C29" sqref="C29:D29"/>
    </sheetView>
  </sheetViews>
  <sheetFormatPr baseColWidth="10" defaultColWidth="10.85546875" defaultRowHeight="15" x14ac:dyDescent="0.25"/>
  <cols>
    <col min="1" max="1" width="10.85546875" style="17"/>
    <col min="2" max="2" width="41.7109375" style="17" customWidth="1"/>
    <col min="3" max="3" width="10.85546875" style="17"/>
    <col min="4" max="4" width="13.5703125" style="17" bestFit="1" customWidth="1"/>
    <col min="5" max="8" width="10.85546875" style="17"/>
    <col min="9" max="26" width="11.42578125" style="17" customWidth="1"/>
    <col min="27" max="28" width="11.42578125" style="37" customWidth="1"/>
    <col min="29" max="29" width="7.5703125" style="38" customWidth="1"/>
    <col min="30" max="30" width="8.85546875" style="38" customWidth="1"/>
    <col min="31" max="16384" width="10.85546875" style="17"/>
  </cols>
  <sheetData>
    <row r="1" spans="2:28" ht="21" x14ac:dyDescent="0.25">
      <c r="B1" s="2" t="s">
        <v>65</v>
      </c>
    </row>
    <row r="2" spans="2:28" x14ac:dyDescent="0.25">
      <c r="C2" s="18" t="s">
        <v>15</v>
      </c>
      <c r="D2" s="18" t="s">
        <v>13</v>
      </c>
    </row>
    <row r="3" spans="2:28" ht="45.75" customHeight="1" x14ac:dyDescent="0.25">
      <c r="B3" s="19" t="s">
        <v>14</v>
      </c>
      <c r="C3" s="34"/>
      <c r="D3" s="20">
        <f>IFERROR(C3*Matrix!C24,0)</f>
        <v>0</v>
      </c>
      <c r="H3" s="21"/>
      <c r="I3" s="21"/>
    </row>
    <row r="4" spans="2:28" ht="30.2" customHeight="1" x14ac:dyDescent="0.25">
      <c r="B4" s="19" t="s">
        <v>16</v>
      </c>
      <c r="C4" s="34"/>
      <c r="D4" s="20">
        <f>IFERROR(C4*Matrix!E24,0)</f>
        <v>0</v>
      </c>
      <c r="H4" s="21"/>
    </row>
    <row r="5" spans="2:28" ht="15" customHeight="1" x14ac:dyDescent="0.25">
      <c r="B5" s="22"/>
      <c r="C5" s="23"/>
      <c r="D5" s="24"/>
      <c r="H5" s="21"/>
    </row>
    <row r="7" spans="2:28" x14ac:dyDescent="0.25">
      <c r="B7" s="89" t="s">
        <v>60</v>
      </c>
      <c r="C7" s="90"/>
      <c r="D7" s="90"/>
      <c r="E7" s="90"/>
      <c r="F7" s="90"/>
      <c r="G7" s="90"/>
    </row>
    <row r="8" spans="2:28" x14ac:dyDescent="0.25">
      <c r="B8" s="36"/>
      <c r="C8" s="36"/>
      <c r="D8" s="36"/>
      <c r="E8" s="36"/>
      <c r="F8" s="36"/>
      <c r="G8" s="36"/>
      <c r="AA8" s="37" t="b">
        <v>1</v>
      </c>
      <c r="AB8" s="37">
        <f t="shared" ref="AB8:AB16" si="0">IF(AA8=TRUE,22,0)</f>
        <v>22</v>
      </c>
    </row>
    <row r="9" spans="2:28" x14ac:dyDescent="0.25">
      <c r="B9" s="36"/>
      <c r="C9" s="36"/>
      <c r="D9" s="36"/>
      <c r="E9" s="36"/>
      <c r="F9" s="36"/>
      <c r="G9" s="36"/>
      <c r="AA9" s="37" t="b">
        <v>1</v>
      </c>
      <c r="AB9" s="37">
        <f t="shared" si="0"/>
        <v>22</v>
      </c>
    </row>
    <row r="10" spans="2:28" x14ac:dyDescent="0.25">
      <c r="B10" s="36"/>
      <c r="C10" s="36"/>
      <c r="D10" s="36"/>
      <c r="E10" s="36"/>
      <c r="F10" s="36"/>
      <c r="G10" s="36"/>
      <c r="AA10" s="37" t="b">
        <v>1</v>
      </c>
      <c r="AB10" s="37">
        <f t="shared" si="0"/>
        <v>22</v>
      </c>
    </row>
    <row r="11" spans="2:28" x14ac:dyDescent="0.25">
      <c r="B11" s="36"/>
      <c r="C11" s="36"/>
      <c r="D11" s="36"/>
      <c r="E11" s="36"/>
      <c r="F11" s="36"/>
      <c r="G11" s="36"/>
      <c r="AA11" s="37" t="b">
        <v>1</v>
      </c>
      <c r="AB11" s="37">
        <f t="shared" si="0"/>
        <v>22</v>
      </c>
    </row>
    <row r="12" spans="2:28" x14ac:dyDescent="0.25">
      <c r="B12" s="36"/>
      <c r="C12" s="36"/>
      <c r="D12" s="36"/>
      <c r="E12" s="36"/>
      <c r="F12" s="36"/>
      <c r="G12" s="36"/>
      <c r="I12" s="21"/>
      <c r="AA12" s="37" t="b">
        <v>1</v>
      </c>
      <c r="AB12" s="37">
        <f t="shared" si="0"/>
        <v>22</v>
      </c>
    </row>
    <row r="13" spans="2:28" x14ac:dyDescent="0.25">
      <c r="B13" s="36"/>
      <c r="C13" s="36"/>
      <c r="D13" s="36"/>
      <c r="E13" s="36"/>
      <c r="F13" s="36"/>
      <c r="G13" s="36"/>
      <c r="AA13" s="37" t="b">
        <v>1</v>
      </c>
      <c r="AB13" s="37">
        <f t="shared" si="0"/>
        <v>22</v>
      </c>
    </row>
    <row r="14" spans="2:28" x14ac:dyDescent="0.25">
      <c r="B14" s="36"/>
      <c r="C14" s="36"/>
      <c r="D14" s="36"/>
      <c r="E14" s="36"/>
      <c r="F14" s="36"/>
      <c r="G14" s="36"/>
      <c r="AA14" s="37" t="b">
        <v>1</v>
      </c>
      <c r="AB14" s="37">
        <f t="shared" si="0"/>
        <v>22</v>
      </c>
    </row>
    <row r="15" spans="2:28" x14ac:dyDescent="0.25">
      <c r="B15" s="36"/>
      <c r="C15" s="36"/>
      <c r="D15" s="36"/>
      <c r="E15" s="36"/>
      <c r="F15" s="36"/>
      <c r="G15" s="36"/>
      <c r="AA15" s="37" t="b">
        <v>1</v>
      </c>
      <c r="AB15" s="37">
        <f t="shared" si="0"/>
        <v>22</v>
      </c>
    </row>
    <row r="16" spans="2:28" x14ac:dyDescent="0.25">
      <c r="B16" s="36"/>
      <c r="C16" s="36"/>
      <c r="D16" s="36"/>
      <c r="E16" s="36"/>
      <c r="F16" s="36"/>
      <c r="G16" s="36"/>
      <c r="AA16" s="37" t="b">
        <v>1</v>
      </c>
      <c r="AB16" s="37">
        <f t="shared" si="0"/>
        <v>22</v>
      </c>
    </row>
    <row r="17" spans="2:28" x14ac:dyDescent="0.25">
      <c r="B17" s="25"/>
      <c r="C17" s="25"/>
      <c r="D17" s="25"/>
      <c r="E17" s="25"/>
      <c r="F17" s="25"/>
      <c r="G17" s="25"/>
      <c r="AA17" s="37">
        <f>COUNTIF(AA8:AA16,TRUE)</f>
        <v>9</v>
      </c>
    </row>
    <row r="18" spans="2:28" x14ac:dyDescent="0.25">
      <c r="B18" s="25"/>
      <c r="C18" s="25"/>
      <c r="D18" s="25"/>
      <c r="E18" s="25"/>
      <c r="F18" s="25"/>
      <c r="G18" s="25"/>
      <c r="AA18" s="37" t="s">
        <v>17</v>
      </c>
      <c r="AB18" s="37">
        <f>SUM(AB8:AB17)</f>
        <v>198</v>
      </c>
    </row>
    <row r="19" spans="2:28" ht="32.25" customHeight="1" x14ac:dyDescent="0.25">
      <c r="B19" s="26" t="s">
        <v>62</v>
      </c>
      <c r="C19" s="27">
        <f>AA17</f>
        <v>9</v>
      </c>
      <c r="D19" s="20">
        <f>IFERROR(AB18/Stammdaten!B17,0)</f>
        <v>0</v>
      </c>
      <c r="AA19" s="37" t="s">
        <v>18</v>
      </c>
      <c r="AB19" s="37">
        <f>AB18/12</f>
        <v>16.5</v>
      </c>
    </row>
    <row r="20" spans="2:28" x14ac:dyDescent="0.25">
      <c r="AA20" s="37" t="s">
        <v>19</v>
      </c>
      <c r="AB20" s="37">
        <f>AB19/4</f>
        <v>4.125</v>
      </c>
    </row>
    <row r="22" spans="2:28" ht="30" x14ac:dyDescent="0.25">
      <c r="B22" s="19" t="s">
        <v>63</v>
      </c>
      <c r="C22" s="93">
        <f>IFERROR(SUM(Matrix!I5:I10)/Stammdaten!B17,0)</f>
        <v>0</v>
      </c>
      <c r="D22" s="94"/>
    </row>
    <row r="23" spans="2:28" x14ac:dyDescent="0.25">
      <c r="B23" s="25"/>
      <c r="C23" s="25"/>
      <c r="D23" s="25"/>
      <c r="E23" s="25"/>
      <c r="F23" s="25"/>
      <c r="G23" s="25"/>
    </row>
    <row r="24" spans="2:28" x14ac:dyDescent="0.25">
      <c r="B24" s="25"/>
      <c r="C24" s="25"/>
      <c r="D24" s="25"/>
      <c r="E24" s="25"/>
      <c r="F24" s="25"/>
      <c r="G24" s="25"/>
    </row>
    <row r="25" spans="2:28" x14ac:dyDescent="0.25">
      <c r="B25" s="89" t="s">
        <v>66</v>
      </c>
      <c r="C25" s="90"/>
      <c r="D25" s="90"/>
      <c r="E25" s="90"/>
      <c r="F25" s="90"/>
      <c r="G25" s="90"/>
    </row>
    <row r="26" spans="2:28" x14ac:dyDescent="0.25">
      <c r="B26" s="36"/>
      <c r="C26" s="36"/>
      <c r="D26" s="36"/>
      <c r="E26" s="36"/>
      <c r="F26" s="36"/>
      <c r="G26" s="36"/>
    </row>
    <row r="27" spans="2:28" x14ac:dyDescent="0.25">
      <c r="B27" s="36"/>
      <c r="C27" s="36"/>
      <c r="D27" s="36"/>
      <c r="E27" s="36"/>
      <c r="F27" s="36"/>
      <c r="G27" s="36"/>
    </row>
    <row r="28" spans="2:28" x14ac:dyDescent="0.25">
      <c r="B28" s="25"/>
      <c r="C28" s="25"/>
      <c r="D28" s="25"/>
      <c r="E28" s="25"/>
      <c r="F28" s="25"/>
      <c r="G28" s="25"/>
    </row>
    <row r="29" spans="2:28" x14ac:dyDescent="0.25">
      <c r="B29" s="28" t="s">
        <v>64</v>
      </c>
      <c r="C29" s="95">
        <f>IFERROR(AB29/Stammdaten!B17,0)</f>
        <v>0</v>
      </c>
      <c r="D29" s="95"/>
      <c r="E29" s="25"/>
      <c r="F29" s="25"/>
      <c r="G29" s="25"/>
      <c r="AA29" s="37" t="b">
        <v>1</v>
      </c>
      <c r="AB29" s="37">
        <f>IF(AA29=TRUE,50,0)</f>
        <v>50</v>
      </c>
    </row>
    <row r="30" spans="2:28" x14ac:dyDescent="0.25">
      <c r="B30" s="25"/>
      <c r="C30" s="25"/>
      <c r="D30" s="25"/>
      <c r="E30" s="25"/>
      <c r="F30" s="25"/>
      <c r="G30" s="25"/>
    </row>
    <row r="31" spans="2:28" x14ac:dyDescent="0.25">
      <c r="B31" s="25"/>
      <c r="C31" s="25"/>
      <c r="D31" s="25"/>
      <c r="E31" s="25"/>
      <c r="F31" s="25"/>
      <c r="G31" s="25"/>
    </row>
    <row r="32" spans="2:28" ht="31.5" customHeight="1" x14ac:dyDescent="0.25">
      <c r="B32" s="29" t="s">
        <v>61</v>
      </c>
      <c r="C32" s="93">
        <f>IFERROR(SUM(Matrix!G3+Matrix!G4+Matrix!G6+Matrix!G7)/Stammdaten!B17+C29,0)</f>
        <v>0</v>
      </c>
      <c r="D32" s="94"/>
      <c r="E32" s="30"/>
      <c r="F32" s="31"/>
      <c r="G32" s="25"/>
    </row>
    <row r="33" spans="2:9" x14ac:dyDescent="0.25">
      <c r="G33" s="21"/>
      <c r="I33" s="21"/>
    </row>
    <row r="34" spans="2:9" x14ac:dyDescent="0.25">
      <c r="G34" s="21"/>
      <c r="I34" s="21"/>
    </row>
    <row r="35" spans="2:9" x14ac:dyDescent="0.25">
      <c r="B35" s="32" t="s">
        <v>20</v>
      </c>
      <c r="C35" s="91">
        <f>IF(C3=0,0,IF(C3&gt;=0,SUM(D3+D4+D19+C22+C32)))</f>
        <v>0</v>
      </c>
      <c r="D35" s="92"/>
      <c r="F35" s="21"/>
      <c r="G35" s="21"/>
    </row>
    <row r="36" spans="2:9" x14ac:dyDescent="0.25">
      <c r="F36" s="21"/>
      <c r="G36" s="21"/>
    </row>
    <row r="37" spans="2:9" x14ac:dyDescent="0.25">
      <c r="D37" s="33"/>
      <c r="G37" s="21"/>
    </row>
    <row r="38" spans="2:9" x14ac:dyDescent="0.25">
      <c r="F38" s="21"/>
    </row>
    <row r="39" spans="2:9" x14ac:dyDescent="0.25">
      <c r="F39" s="21"/>
    </row>
    <row r="40" spans="2:9" x14ac:dyDescent="0.25">
      <c r="F40" s="21"/>
    </row>
    <row r="41" spans="2:9" x14ac:dyDescent="0.25">
      <c r="F41" s="21"/>
    </row>
  </sheetData>
  <sheetProtection algorithmName="SHA-512" hashValue="9vYRh0EOuqUDVyVdHnBqhyKyr+47rHVgyFg9iNHRZyuZbpWPalNh3wzdhuqxuYvIf+pTeP1D040IVwmCtSL/MA==" saltValue="gzIEGh/FuxFitRd1wU05YQ==" spinCount="100000" sheet="1" objects="1" scenarios="1"/>
  <mergeCells count="6">
    <mergeCell ref="B7:G7"/>
    <mergeCell ref="C35:D35"/>
    <mergeCell ref="C32:D32"/>
    <mergeCell ref="C22:D22"/>
    <mergeCell ref="B25:G25"/>
    <mergeCell ref="C29:D29"/>
  </mergeCells>
  <pageMargins left="0.7" right="0.7" top="0.78740157499999996" bottom="0.78740157499999996"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742950</xdr:colOff>
                    <xdr:row>7</xdr:row>
                    <xdr:rowOff>9525</xdr:rowOff>
                  </from>
                  <to>
                    <xdr:col>5</xdr:col>
                    <xdr:colOff>76200</xdr:colOff>
                    <xdr:row>7</xdr:row>
                    <xdr:rowOff>180975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742950</xdr:colOff>
                    <xdr:row>8</xdr:row>
                    <xdr:rowOff>0</xdr:rowOff>
                  </from>
                  <to>
                    <xdr:col>5</xdr:col>
                    <xdr:colOff>76200</xdr:colOff>
                    <xdr:row>8</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742950</xdr:colOff>
                    <xdr:row>8</xdr:row>
                    <xdr:rowOff>190500</xdr:rowOff>
                  </from>
                  <to>
                    <xdr:col>5</xdr:col>
                    <xdr:colOff>76200</xdr:colOff>
                    <xdr:row>9</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742950</xdr:colOff>
                    <xdr:row>10</xdr:row>
                    <xdr:rowOff>0</xdr:rowOff>
                  </from>
                  <to>
                    <xdr:col>5</xdr:col>
                    <xdr:colOff>76200</xdr:colOff>
                    <xdr:row>10</xdr:row>
                    <xdr:rowOff>171450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733425</xdr:colOff>
                    <xdr:row>11</xdr:row>
                    <xdr:rowOff>9525</xdr:rowOff>
                  </from>
                  <to>
                    <xdr:col>5</xdr:col>
                    <xdr:colOff>66675</xdr:colOff>
                    <xdr:row>11</xdr:row>
                    <xdr:rowOff>180975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733425</xdr:colOff>
                    <xdr:row>12</xdr:row>
                    <xdr:rowOff>9525</xdr:rowOff>
                  </from>
                  <to>
                    <xdr:col>7</xdr:col>
                    <xdr:colOff>38100</xdr:colOff>
                    <xdr:row>12</xdr:row>
                    <xdr:rowOff>161925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733425</xdr:colOff>
                    <xdr:row>12</xdr:row>
                    <xdr:rowOff>190500</xdr:rowOff>
                  </from>
                  <to>
                    <xdr:col>5</xdr:col>
                    <xdr:colOff>66675</xdr:colOff>
                    <xdr:row>13</xdr:row>
                    <xdr:rowOff>171450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742950</xdr:colOff>
                    <xdr:row>14</xdr:row>
                    <xdr:rowOff>0</xdr:rowOff>
                  </from>
                  <to>
                    <xdr:col>5</xdr:col>
                    <xdr:colOff>76200</xdr:colOff>
                    <xdr:row>14</xdr:row>
                    <xdr:rowOff>171450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1</xdr:col>
                    <xdr:colOff>733425</xdr:colOff>
                    <xdr:row>14</xdr:row>
                    <xdr:rowOff>171450</xdr:rowOff>
                  </from>
                  <to>
                    <xdr:col>5</xdr:col>
                    <xdr:colOff>76200</xdr:colOff>
                    <xdr:row>15</xdr:row>
                    <xdr:rowOff>152400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xdr:col>
                    <xdr:colOff>542925</xdr:colOff>
                    <xdr:row>24</xdr:row>
                    <xdr:rowOff>180975</xdr:rowOff>
                  </from>
                  <to>
                    <xdr:col>6</xdr:col>
                    <xdr:colOff>409575</xdr:colOff>
                    <xdr:row>27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N27"/>
  <sheetViews>
    <sheetView showGridLines="0" topLeftCell="E1" zoomScaleNormal="100" workbookViewId="0">
      <pane ySplit="2" topLeftCell="A12" activePane="bottomLeft" state="frozen"/>
      <selection pane="bottomLeft" activeCell="N16" sqref="N16"/>
    </sheetView>
  </sheetViews>
  <sheetFormatPr baseColWidth="10" defaultRowHeight="15" x14ac:dyDescent="0.25"/>
  <cols>
    <col min="1" max="1" width="13.28515625" style="17" customWidth="1"/>
    <col min="2" max="2" width="54.42578125" style="17" bestFit="1" customWidth="1"/>
    <col min="3" max="3" width="10.85546875" style="17" customWidth="1"/>
    <col min="4" max="4" width="65.85546875" style="17" customWidth="1"/>
    <col min="5" max="5" width="11.28515625" style="17" customWidth="1"/>
    <col min="6" max="6" width="64.85546875" style="17" bestFit="1" customWidth="1"/>
    <col min="7" max="7" width="11" style="17" customWidth="1"/>
    <col min="8" max="8" width="64.85546875" style="17" bestFit="1" customWidth="1"/>
    <col min="9" max="9" width="10.7109375" style="17" customWidth="1"/>
    <col min="10" max="10" width="48" style="17" customWidth="1"/>
    <col min="11" max="11" width="9.85546875" style="17" customWidth="1"/>
    <col min="12" max="12" width="11.5703125" style="17" customWidth="1"/>
    <col min="13" max="13" width="11.42578125" style="17"/>
    <col min="14" max="14" width="14.85546875" style="17" bestFit="1" customWidth="1"/>
    <col min="15" max="16384" width="11.42578125" style="17"/>
  </cols>
  <sheetData>
    <row r="1" spans="1:14" ht="38.25" customHeight="1" x14ac:dyDescent="0.25">
      <c r="B1" s="2" t="s">
        <v>69</v>
      </c>
    </row>
    <row r="2" spans="1:14" ht="75" x14ac:dyDescent="0.25">
      <c r="A2" s="39"/>
      <c r="B2" s="40" t="s">
        <v>4</v>
      </c>
      <c r="C2" s="41" t="s">
        <v>11</v>
      </c>
      <c r="D2" s="40" t="s">
        <v>0</v>
      </c>
      <c r="E2" s="39" t="s">
        <v>11</v>
      </c>
      <c r="F2" s="40" t="s">
        <v>1</v>
      </c>
      <c r="G2" s="39" t="s">
        <v>11</v>
      </c>
      <c r="H2" s="40" t="s">
        <v>2</v>
      </c>
      <c r="I2" s="39" t="s">
        <v>11</v>
      </c>
      <c r="J2" s="40" t="s">
        <v>3</v>
      </c>
      <c r="K2" s="39" t="s">
        <v>11</v>
      </c>
      <c r="L2" s="42"/>
    </row>
    <row r="3" spans="1:14" ht="102.75" customHeight="1" x14ac:dyDescent="0.25">
      <c r="A3" s="43"/>
      <c r="B3" s="44" t="s">
        <v>30</v>
      </c>
      <c r="C3" s="41"/>
      <c r="D3" s="45" t="s">
        <v>22</v>
      </c>
      <c r="E3" s="39">
        <v>104</v>
      </c>
      <c r="F3" s="45" t="s">
        <v>21</v>
      </c>
      <c r="G3" s="43">
        <v>9</v>
      </c>
      <c r="H3" s="45" t="s">
        <v>31</v>
      </c>
      <c r="I3" s="43">
        <v>126</v>
      </c>
      <c r="J3" s="46"/>
      <c r="K3" s="32"/>
    </row>
    <row r="4" spans="1:14" ht="117.75" customHeight="1" x14ac:dyDescent="0.25">
      <c r="A4" s="47"/>
      <c r="B4" s="48" t="s">
        <v>6</v>
      </c>
      <c r="C4" s="49">
        <v>169</v>
      </c>
      <c r="D4" s="45" t="s">
        <v>34</v>
      </c>
      <c r="E4" s="41">
        <v>65</v>
      </c>
      <c r="F4" s="50" t="s">
        <v>23</v>
      </c>
      <c r="G4" s="47">
        <v>12</v>
      </c>
      <c r="H4" s="45" t="s">
        <v>28</v>
      </c>
      <c r="I4" s="43">
        <v>72</v>
      </c>
      <c r="J4" s="46"/>
      <c r="K4" s="32"/>
    </row>
    <row r="5" spans="1:14" ht="84.75" customHeight="1" x14ac:dyDescent="0.25">
      <c r="A5" s="47"/>
      <c r="B5" s="51" t="s">
        <v>24</v>
      </c>
      <c r="C5" s="52"/>
      <c r="D5" s="46"/>
      <c r="E5" s="32"/>
      <c r="F5" s="50" t="s">
        <v>70</v>
      </c>
      <c r="G5" s="47">
        <v>50</v>
      </c>
      <c r="H5" s="53" t="s">
        <v>26</v>
      </c>
      <c r="I5" s="41"/>
      <c r="J5" s="46"/>
      <c r="K5" s="32"/>
    </row>
    <row r="6" spans="1:14" ht="75" x14ac:dyDescent="0.25">
      <c r="A6" s="39"/>
      <c r="B6" s="54" t="s">
        <v>25</v>
      </c>
      <c r="C6" s="49">
        <v>12</v>
      </c>
      <c r="D6" s="46"/>
      <c r="E6" s="32"/>
      <c r="F6" s="45" t="s">
        <v>29</v>
      </c>
      <c r="G6" s="43">
        <v>33</v>
      </c>
      <c r="H6" s="55" t="s">
        <v>27</v>
      </c>
      <c r="I6" s="56">
        <v>20</v>
      </c>
      <c r="J6" s="46"/>
      <c r="K6" s="32"/>
    </row>
    <row r="7" spans="1:14" ht="42.75" customHeight="1" x14ac:dyDescent="0.25">
      <c r="A7" s="39"/>
      <c r="B7" s="46"/>
      <c r="C7" s="41"/>
      <c r="D7" s="57"/>
      <c r="E7" s="32"/>
      <c r="F7" s="45" t="s">
        <v>12</v>
      </c>
      <c r="G7" s="43">
        <v>4</v>
      </c>
      <c r="H7" s="55" t="s">
        <v>58</v>
      </c>
      <c r="I7" s="56"/>
      <c r="J7" s="46"/>
      <c r="K7" s="32"/>
    </row>
    <row r="8" spans="1:14" ht="73.5" customHeight="1" x14ac:dyDescent="0.25">
      <c r="A8" s="58"/>
      <c r="B8" s="46"/>
      <c r="C8" s="32"/>
      <c r="D8" s="57"/>
      <c r="E8" s="32"/>
      <c r="F8" s="54"/>
      <c r="G8" s="43"/>
      <c r="H8" s="53" t="s">
        <v>57</v>
      </c>
      <c r="I8" s="18">
        <v>136</v>
      </c>
      <c r="J8" s="46"/>
      <c r="K8" s="32"/>
    </row>
    <row r="9" spans="1:14" ht="27.75" customHeight="1" x14ac:dyDescent="0.25">
      <c r="A9" s="43"/>
      <c r="B9" s="46"/>
      <c r="C9" s="32"/>
      <c r="D9" s="46"/>
      <c r="E9" s="32"/>
      <c r="F9" s="54"/>
      <c r="G9" s="43"/>
      <c r="H9" s="59" t="s">
        <v>59</v>
      </c>
      <c r="I9" s="52"/>
      <c r="J9" s="46"/>
      <c r="K9" s="32"/>
    </row>
    <row r="10" spans="1:14" ht="44.45" customHeight="1" x14ac:dyDescent="0.25">
      <c r="A10" s="43"/>
      <c r="B10" s="46"/>
      <c r="C10" s="32"/>
      <c r="D10" s="46"/>
      <c r="E10" s="32"/>
      <c r="F10" s="54"/>
      <c r="G10" s="43"/>
      <c r="H10" s="60" t="s">
        <v>5</v>
      </c>
      <c r="I10" s="52">
        <v>24</v>
      </c>
      <c r="J10" s="46"/>
      <c r="K10" s="32"/>
    </row>
    <row r="11" spans="1:14" ht="44.45" customHeight="1" x14ac:dyDescent="0.25">
      <c r="A11" s="43"/>
      <c r="B11" s="46"/>
      <c r="C11" s="32"/>
      <c r="D11" s="46"/>
      <c r="E11" s="32"/>
      <c r="F11" s="54"/>
      <c r="G11" s="43"/>
      <c r="H11" s="54"/>
      <c r="I11" s="39"/>
      <c r="J11" s="46"/>
      <c r="K11" s="32"/>
    </row>
    <row r="12" spans="1:14" ht="44.45" customHeight="1" x14ac:dyDescent="0.25">
      <c r="A12" s="43"/>
      <c r="B12" s="46"/>
      <c r="C12" s="32"/>
      <c r="D12" s="46"/>
      <c r="E12" s="32"/>
      <c r="F12" s="54"/>
      <c r="G12" s="43"/>
      <c r="H12" s="54"/>
      <c r="I12" s="39"/>
      <c r="J12" s="46"/>
      <c r="K12" s="32"/>
    </row>
    <row r="13" spans="1:14" ht="44.45" customHeight="1" x14ac:dyDescent="0.25">
      <c r="H13" s="61"/>
    </row>
    <row r="14" spans="1:14" ht="44.45" customHeight="1" x14ac:dyDescent="0.25">
      <c r="H14" s="61"/>
    </row>
    <row r="15" spans="1:14" x14ac:dyDescent="0.25">
      <c r="M15" s="62" t="s">
        <v>32</v>
      </c>
      <c r="N15" s="62" t="s">
        <v>33</v>
      </c>
    </row>
    <row r="16" spans="1:14" x14ac:dyDescent="0.25">
      <c r="A16" s="63" t="s">
        <v>7</v>
      </c>
      <c r="B16" s="64"/>
      <c r="C16" s="64">
        <f>SUM(C3:C12)</f>
        <v>181</v>
      </c>
      <c r="D16" s="64"/>
      <c r="E16" s="64">
        <f>SUM(E3:E12)</f>
        <v>169</v>
      </c>
      <c r="F16" s="64"/>
      <c r="G16" s="64">
        <f>SUM(G3:G12)</f>
        <v>108</v>
      </c>
      <c r="H16" s="64"/>
      <c r="I16" s="64">
        <f>SUM(I3:I12)</f>
        <v>378</v>
      </c>
      <c r="J16" s="64"/>
      <c r="K16" s="64">
        <f>SUM(K3:K12)</f>
        <v>0</v>
      </c>
      <c r="L16" s="65"/>
      <c r="M16" s="62">
        <f>SUM(C16:K16)</f>
        <v>836</v>
      </c>
      <c r="N16" s="66">
        <f>IFERROR(M16/Stammdaten!B17,0)</f>
        <v>0</v>
      </c>
    </row>
    <row r="17" spans="1:14" x14ac:dyDescent="0.25">
      <c r="N17" s="66"/>
    </row>
    <row r="18" spans="1:14" x14ac:dyDescent="0.25">
      <c r="B18" s="67" t="s">
        <v>9</v>
      </c>
      <c r="C18" s="68">
        <f>C16/24</f>
        <v>7.541666666666667</v>
      </c>
      <c r="D18" s="67" t="s">
        <v>10</v>
      </c>
      <c r="E18" s="69">
        <f>E16/25</f>
        <v>6.76</v>
      </c>
      <c r="N18" s="66"/>
    </row>
    <row r="19" spans="1:14" x14ac:dyDescent="0.25">
      <c r="N19" s="66"/>
    </row>
    <row r="20" spans="1:14" x14ac:dyDescent="0.25">
      <c r="N20" s="66"/>
    </row>
    <row r="21" spans="1:14" x14ac:dyDescent="0.25">
      <c r="A21" s="70"/>
      <c r="C21" s="71"/>
      <c r="D21" s="71"/>
      <c r="E21" s="71"/>
      <c r="N21" s="66"/>
    </row>
    <row r="22" spans="1:14" x14ac:dyDescent="0.25">
      <c r="A22" s="70"/>
      <c r="C22" s="71"/>
      <c r="D22" s="71"/>
      <c r="E22" s="71"/>
    </row>
    <row r="24" spans="1:14" x14ac:dyDescent="0.25">
      <c r="A24" s="63" t="s">
        <v>8</v>
      </c>
      <c r="B24" s="64"/>
      <c r="C24" s="72">
        <f>IFERROR(C18/Stammdaten!B17,0)</f>
        <v>0</v>
      </c>
      <c r="D24" s="72"/>
      <c r="E24" s="72">
        <f>IFERROR(E18/Stammdaten!B17,0)</f>
        <v>0</v>
      </c>
      <c r="F24" s="64"/>
      <c r="G24" s="64"/>
      <c r="H24" s="64"/>
      <c r="I24" s="64"/>
      <c r="J24" s="64"/>
    </row>
    <row r="27" spans="1:14" x14ac:dyDescent="0.25">
      <c r="C27" s="33"/>
      <c r="E27" s="33"/>
    </row>
  </sheetData>
  <sheetProtection algorithmName="SHA-512" hashValue="nBGvcPgdq4zMmDKF/ZRl+Bostdd/nfh3jl2uEyiGrkijo6GDBmYaE71Nq3HKX3gpDdfziCXArMDZAQbSptJsqQ==" saltValue="WLcDmUwUycL53akebiDiiQ==" spinCount="100000" sheet="1" objects="1" scenarios="1"/>
  <pageMargins left="0.7" right="0.7" top="0.78740157499999996" bottom="0.78740157499999996" header="0.3" footer="0.3"/>
  <pageSetup paperSize="8"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5" sqref="A15:A16"/>
    </sheetView>
  </sheetViews>
  <sheetFormatPr baseColWidth="10" defaultRowHeight="15" x14ac:dyDescent="0.25"/>
  <sheetData>
    <row r="1" spans="1:1" x14ac:dyDescent="0.25">
      <c r="A1" t="s">
        <v>42</v>
      </c>
    </row>
    <row r="2" spans="1:1" x14ac:dyDescent="0.25">
      <c r="A2" t="s">
        <v>48</v>
      </c>
    </row>
    <row r="3" spans="1:1" x14ac:dyDescent="0.25">
      <c r="A3" t="s">
        <v>49</v>
      </c>
    </row>
    <row r="4" spans="1:1" x14ac:dyDescent="0.25">
      <c r="A4" t="s">
        <v>50</v>
      </c>
    </row>
    <row r="6" spans="1:1" x14ac:dyDescent="0.25">
      <c r="A6" t="s">
        <v>42</v>
      </c>
    </row>
    <row r="7" spans="1:1" x14ac:dyDescent="0.25">
      <c r="A7" t="s">
        <v>46</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6" spans="1:1" x14ac:dyDescent="0.25">
      <c r="A16" s="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Stammdaten</vt:lpstr>
      <vt:lpstr>Berechnung</vt:lpstr>
      <vt:lpstr>Matrix</vt:lpstr>
      <vt:lpstr>Data</vt:lpstr>
    </vt:vector>
  </TitlesOfParts>
  <Company>vBS Bethel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 Christian</dc:creator>
  <cp:lastModifiedBy>Timo Arndt</cp:lastModifiedBy>
  <cp:lastPrinted>2023-08-18T07:43:34Z</cp:lastPrinted>
  <dcterms:created xsi:type="dcterms:W3CDTF">2023-06-28T06:34:01Z</dcterms:created>
  <dcterms:modified xsi:type="dcterms:W3CDTF">2024-01-25T07:28:07Z</dcterms:modified>
</cp:coreProperties>
</file>